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A\Desktop\Curso Fundamentos de Estadística para el Laboratorio\Ejercicios\"/>
    </mc:Choice>
  </mc:AlternateContent>
  <bookViews>
    <workbookView xWindow="0" yWindow="0" windowWidth="20490" windowHeight="7155" activeTab="1"/>
  </bookViews>
  <sheets>
    <sheet name="1" sheetId="1" r:id="rId1"/>
    <sheet name="2" sheetId="2" r:id="rId2"/>
    <sheet name="3" sheetId="3" r:id="rId3"/>
    <sheet name="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B19" i="3"/>
  <c r="B16" i="3"/>
  <c r="C12" i="3"/>
  <c r="C13" i="3"/>
  <c r="B13" i="3"/>
  <c r="B12" i="3"/>
  <c r="B40" i="2"/>
  <c r="B39" i="2"/>
  <c r="A37" i="2"/>
  <c r="A36" i="2"/>
  <c r="B29" i="2"/>
  <c r="B28" i="2"/>
  <c r="A26" i="2"/>
  <c r="A25" i="2"/>
  <c r="D4" i="2"/>
  <c r="A23" i="2"/>
  <c r="A22" i="2"/>
  <c r="B22" i="1"/>
  <c r="B21" i="1"/>
  <c r="B20" i="1"/>
  <c r="D6" i="1" l="1"/>
  <c r="D5" i="1"/>
  <c r="A17" i="1"/>
  <c r="A16" i="1"/>
</calcChain>
</file>

<file path=xl/sharedStrings.xml><?xml version="1.0" encoding="utf-8"?>
<sst xmlns="http://schemas.openxmlformats.org/spreadsheetml/2006/main" count="143" uniqueCount="73">
  <si>
    <t>Valor Certificado</t>
  </si>
  <si>
    <t>Media</t>
  </si>
  <si>
    <t>Desviación Estándar</t>
  </si>
  <si>
    <t>Grubbs (4,44)</t>
  </si>
  <si>
    <t>Grubbs (4,97)</t>
  </si>
  <si>
    <t>Se acepta el ítem</t>
  </si>
  <si>
    <t>t (estadístico)</t>
  </si>
  <si>
    <t>Varianza</t>
  </si>
  <si>
    <t>Observaciones</t>
  </si>
  <si>
    <t>Diferencia hipotética de las medias</t>
  </si>
  <si>
    <t>Grados de libertad</t>
  </si>
  <si>
    <t>Estadístico t</t>
  </si>
  <si>
    <t>P(T&lt;=t) una cola</t>
  </si>
  <si>
    <t>Valor crítico de t (una cola)</t>
  </si>
  <si>
    <t>P(T&lt;=t) dos colas</t>
  </si>
  <si>
    <t>Valor crítico de t (dos colas)</t>
  </si>
  <si>
    <t xml:space="preserve">t </t>
  </si>
  <si>
    <t>tcrit 0.1</t>
  </si>
  <si>
    <t>tcrit 0.5</t>
  </si>
  <si>
    <t>s</t>
  </si>
  <si>
    <t>Grubbs (4,98)</t>
  </si>
  <si>
    <t>Grubbs (5,29)</t>
  </si>
  <si>
    <t>Outlier</t>
  </si>
  <si>
    <t>Media 2</t>
  </si>
  <si>
    <t>s 2</t>
  </si>
  <si>
    <t>t crit 0.01</t>
  </si>
  <si>
    <t>t crit 0.05</t>
  </si>
  <si>
    <t>t estadístico</t>
  </si>
  <si>
    <t>Se acepta H0 No hay diferencia</t>
  </si>
  <si>
    <t>L</t>
  </si>
  <si>
    <t>J</t>
  </si>
  <si>
    <t>Prueba F para varianzas de dos muestras</t>
  </si>
  <si>
    <t>F</t>
  </si>
  <si>
    <t>P(F&lt;=f) una cola</t>
  </si>
  <si>
    <t>Valor crítico para F (una cola)</t>
  </si>
  <si>
    <t>Las varianzas son diferentes</t>
  </si>
  <si>
    <t>L2</t>
  </si>
  <si>
    <t>Son varianzas diferentes</t>
  </si>
  <si>
    <t>t dos muestras</t>
  </si>
  <si>
    <t>Prueba t para dos muestras suponiendo varianzas desiguales</t>
  </si>
  <si>
    <t>Se acepta hipótesis nula. No hay diferencia entre las medias</t>
  </si>
  <si>
    <t>media</t>
  </si>
  <si>
    <t>t crit</t>
  </si>
  <si>
    <t>t est</t>
  </si>
  <si>
    <t>No hay diferencia</t>
  </si>
  <si>
    <t>Las medias son diferentes para los dos analistas</t>
  </si>
  <si>
    <t>ÍTEM</t>
  </si>
  <si>
    <t>M ORIGINAL</t>
  </si>
  <si>
    <t>M MODIFICADA</t>
  </si>
  <si>
    <t>t estadístico=</t>
  </si>
  <si>
    <t xml:space="preserve">Se acepta hipótesis nula. No hay diferencia. </t>
  </si>
  <si>
    <t>15C</t>
  </si>
  <si>
    <t>20C</t>
  </si>
  <si>
    <t>25C</t>
  </si>
  <si>
    <t>Análisis de varianza de un factor</t>
  </si>
  <si>
    <t>RESUMEN</t>
  </si>
  <si>
    <t>Grupos</t>
  </si>
  <si>
    <t>Cuenta</t>
  </si>
  <si>
    <t>Suma</t>
  </si>
  <si>
    <t>Promedio</t>
  </si>
  <si>
    <t>ANÁLISIS DE VARIANZA</t>
  </si>
  <si>
    <t>Origen de las variaciones</t>
  </si>
  <si>
    <t>Suma de cuadrados</t>
  </si>
  <si>
    <t>Promedio de los cuadrados</t>
  </si>
  <si>
    <t>Probabilidad</t>
  </si>
  <si>
    <t>Valor crítico para F</t>
  </si>
  <si>
    <t>Entre grupos</t>
  </si>
  <si>
    <t>Dentro de los grupos</t>
  </si>
  <si>
    <t>Total</t>
  </si>
  <si>
    <t>Confianza 5%</t>
  </si>
  <si>
    <t>Hay diferencia. Se acepta hipótesis alternativa</t>
  </si>
  <si>
    <t>Confianza 1%</t>
  </si>
  <si>
    <t xml:space="preserve">Se acepta hipótesis nula. No hay diferencias.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</si>
</sst>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9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2" fillId="0" borderId="0" xfId="0" applyFont="1"/>
    <xf numFmtId="0" fontId="0" fillId="2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B20" sqref="B20"/>
    </sheetView>
  </sheetViews>
  <sheetFormatPr baseColWidth="10" defaultRowHeight="15" x14ac:dyDescent="0.25"/>
  <cols>
    <col min="1" max="1" width="13" customWidth="1"/>
    <col min="3" max="3" width="15.85546875" bestFit="1" customWidth="1"/>
    <col min="4" max="4" width="36.28515625" customWidth="1"/>
    <col min="5" max="5" width="15.7109375" customWidth="1"/>
    <col min="6" max="6" width="15" customWidth="1"/>
  </cols>
  <sheetData>
    <row r="1" spans="1:12" x14ac:dyDescent="0.25">
      <c r="A1" t="s">
        <v>30</v>
      </c>
    </row>
    <row r="2" spans="1:12" x14ac:dyDescent="0.25">
      <c r="A2">
        <v>4.4400000000000004</v>
      </c>
      <c r="C2" t="s">
        <v>0</v>
      </c>
      <c r="D2">
        <v>5</v>
      </c>
    </row>
    <row r="3" spans="1:12" x14ac:dyDescent="0.25">
      <c r="A3">
        <v>4.6100000000000003</v>
      </c>
    </row>
    <row r="4" spans="1:12" x14ac:dyDescent="0.25">
      <c r="A4">
        <v>4.6100000000000003</v>
      </c>
    </row>
    <row r="5" spans="1:12" x14ac:dyDescent="0.25">
      <c r="A5">
        <v>4.68</v>
      </c>
      <c r="C5" t="s">
        <v>3</v>
      </c>
      <c r="D5">
        <f>ABS(A2-A16)/A17</f>
        <v>2.1727964203979884</v>
      </c>
      <c r="E5" t="s">
        <v>5</v>
      </c>
    </row>
    <row r="6" spans="1:12" x14ac:dyDescent="0.25">
      <c r="A6">
        <v>4.72</v>
      </c>
      <c r="C6" t="s">
        <v>4</v>
      </c>
      <c r="D6">
        <f>ABS(A15-A16)/A17</f>
        <v>1.1309227270104312</v>
      </c>
      <c r="E6" t="s">
        <v>5</v>
      </c>
    </row>
    <row r="7" spans="1:12" x14ac:dyDescent="0.25">
      <c r="A7">
        <v>4.74</v>
      </c>
    </row>
    <row r="8" spans="1:12" x14ac:dyDescent="0.25">
      <c r="A8">
        <v>4.8099999999999996</v>
      </c>
      <c r="C8" s="1">
        <v>0.01</v>
      </c>
      <c r="D8">
        <v>2.7549999999999999</v>
      </c>
    </row>
    <row r="9" spans="1:12" x14ac:dyDescent="0.25">
      <c r="A9">
        <v>4.83</v>
      </c>
      <c r="C9" s="1">
        <v>0.05</v>
      </c>
      <c r="D9">
        <v>2.5070000000000001</v>
      </c>
    </row>
    <row r="10" spans="1:12" x14ac:dyDescent="0.25">
      <c r="A10">
        <v>4.91</v>
      </c>
    </row>
    <row r="11" spans="1:12" x14ac:dyDescent="0.25">
      <c r="A11">
        <v>4.91</v>
      </c>
    </row>
    <row r="12" spans="1:12" x14ac:dyDescent="0.25">
      <c r="A12">
        <v>4.93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25">
      <c r="A13">
        <v>4.9400000000000004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5">
      <c r="A14">
        <v>4.9400000000000004</v>
      </c>
      <c r="D14" s="6"/>
      <c r="E14" s="6"/>
      <c r="F14" s="6"/>
      <c r="G14" s="5"/>
      <c r="H14" s="5"/>
      <c r="I14" s="5"/>
      <c r="J14" s="5"/>
      <c r="K14" s="5"/>
      <c r="L14" s="5"/>
    </row>
    <row r="15" spans="1:12" x14ac:dyDescent="0.25">
      <c r="A15">
        <v>4.97</v>
      </c>
      <c r="D15" s="2"/>
      <c r="E15" s="2"/>
      <c r="F15" s="2"/>
      <c r="G15" s="5"/>
      <c r="H15" s="5"/>
      <c r="I15" s="5"/>
      <c r="J15" s="5"/>
      <c r="K15" s="5"/>
      <c r="L15" s="5"/>
    </row>
    <row r="16" spans="1:12" x14ac:dyDescent="0.25">
      <c r="A16">
        <f>AVERAGE(A2:A15)</f>
        <v>4.7885714285714283</v>
      </c>
      <c r="B16" t="s">
        <v>1</v>
      </c>
      <c r="D16" s="2"/>
      <c r="E16" s="2"/>
      <c r="F16" s="2"/>
      <c r="G16" s="5"/>
      <c r="H16" s="5"/>
      <c r="I16" s="5"/>
      <c r="J16" s="5"/>
      <c r="K16" s="5"/>
      <c r="L16" s="5"/>
    </row>
    <row r="17" spans="1:12" x14ac:dyDescent="0.25">
      <c r="A17">
        <f>_xlfn.STDEV.S(A2:A15)</f>
        <v>0.16042525903442922</v>
      </c>
      <c r="B17" t="s">
        <v>2</v>
      </c>
      <c r="D17" s="2"/>
      <c r="E17" s="2"/>
      <c r="F17" s="2"/>
      <c r="G17" s="5"/>
      <c r="H17" s="5"/>
      <c r="I17" s="5"/>
      <c r="J17" s="5"/>
      <c r="K17" s="5"/>
      <c r="L17" s="5"/>
    </row>
    <row r="18" spans="1:12" x14ac:dyDescent="0.25">
      <c r="D18" s="2"/>
      <c r="E18" s="2"/>
      <c r="F18" s="2"/>
      <c r="G18" s="5"/>
      <c r="H18" s="5"/>
      <c r="I18" s="5"/>
      <c r="J18" s="5"/>
      <c r="K18" s="5"/>
      <c r="L18" s="5"/>
    </row>
    <row r="19" spans="1:12" x14ac:dyDescent="0.25">
      <c r="A19" t="s">
        <v>6</v>
      </c>
      <c r="B19">
        <v>4.9000000000000004</v>
      </c>
      <c r="D19" s="2"/>
      <c r="E19" s="2"/>
      <c r="F19" s="2"/>
      <c r="G19" s="5"/>
      <c r="H19" s="5"/>
      <c r="I19" s="5"/>
      <c r="J19" s="5"/>
      <c r="K19" s="5"/>
      <c r="L19" s="5"/>
    </row>
    <row r="20" spans="1:12" x14ac:dyDescent="0.25">
      <c r="A20" t="s">
        <v>16</v>
      </c>
      <c r="B20">
        <f>(A16-D2)/(A17/SQRT(14))</f>
        <v>-4.9312264217132977</v>
      </c>
      <c r="D20" s="2"/>
      <c r="E20" s="2"/>
      <c r="F20" s="2"/>
      <c r="G20" s="5"/>
      <c r="H20" s="5"/>
      <c r="I20" s="5"/>
      <c r="J20" s="5"/>
      <c r="K20" s="5"/>
      <c r="L20" s="5"/>
    </row>
    <row r="21" spans="1:12" x14ac:dyDescent="0.25">
      <c r="A21" t="s">
        <v>17</v>
      </c>
      <c r="B21">
        <f>_xlfn.T.INV.2T(0.01,13)</f>
        <v>3.0122758387165782</v>
      </c>
      <c r="D21" s="2"/>
      <c r="E21" s="2"/>
      <c r="F21" s="2"/>
      <c r="G21" s="5"/>
      <c r="H21" s="5"/>
      <c r="I21" s="5"/>
      <c r="J21" s="5"/>
      <c r="K21" s="5"/>
      <c r="L21" s="5"/>
    </row>
    <row r="22" spans="1:12" x14ac:dyDescent="0.25">
      <c r="A22" t="s">
        <v>18</v>
      </c>
      <c r="B22">
        <f>_xlfn.T.INV.2T(0.05,13)</f>
        <v>2.1603686564627926</v>
      </c>
      <c r="D22" s="2"/>
      <c r="E22" s="2"/>
      <c r="F22" s="2"/>
      <c r="G22" s="5"/>
      <c r="H22" s="5"/>
      <c r="I22" s="5"/>
      <c r="J22" s="5"/>
      <c r="K22" s="5"/>
      <c r="L22" s="5"/>
    </row>
    <row r="23" spans="1:12" x14ac:dyDescent="0.25">
      <c r="D23" s="2"/>
      <c r="E23" s="2"/>
      <c r="F23" s="2"/>
      <c r="G23" s="5"/>
      <c r="H23" s="5"/>
      <c r="I23" s="5"/>
      <c r="J23" s="5"/>
      <c r="K23" s="5"/>
      <c r="L23" s="5"/>
    </row>
    <row r="24" spans="1:12" x14ac:dyDescent="0.25">
      <c r="D24" s="2"/>
      <c r="E24" s="2"/>
      <c r="F24" s="2"/>
      <c r="G24" s="5"/>
      <c r="H24" s="5"/>
      <c r="I24" s="5"/>
      <c r="J24" s="5"/>
      <c r="K24" s="5"/>
      <c r="L24" s="5"/>
    </row>
    <row r="25" spans="1:12" x14ac:dyDescent="0.25">
      <c r="D25" s="2"/>
      <c r="E25" s="2"/>
      <c r="F25" s="2"/>
      <c r="G25" s="5"/>
      <c r="H25" s="5"/>
      <c r="I25" s="5"/>
      <c r="J25" s="5"/>
      <c r="K25" s="5"/>
      <c r="L25" s="5"/>
    </row>
    <row r="26" spans="1:12" x14ac:dyDescent="0.25">
      <c r="D26" s="5"/>
      <c r="E26" s="5"/>
      <c r="F26" s="5"/>
      <c r="G26" s="5"/>
      <c r="H26" s="5"/>
      <c r="I26" s="5"/>
      <c r="J26" s="5"/>
      <c r="K26" s="5"/>
      <c r="L26" s="5"/>
    </row>
  </sheetData>
  <sortState ref="A2:A15">
    <sortCondition ref="A2:A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6" workbookViewId="0">
      <selection activeCell="D6" sqref="D6"/>
    </sheetView>
  </sheetViews>
  <sheetFormatPr baseColWidth="10" defaultRowHeight="15" x14ac:dyDescent="0.25"/>
  <cols>
    <col min="3" max="3" width="26.5703125" customWidth="1"/>
    <col min="7" max="7" width="27.140625" customWidth="1"/>
    <col min="8" max="8" width="14.42578125" customWidth="1"/>
  </cols>
  <sheetData>
    <row r="1" spans="1:9" x14ac:dyDescent="0.25">
      <c r="A1" t="s">
        <v>29</v>
      </c>
    </row>
    <row r="2" spans="1:9" x14ac:dyDescent="0.25">
      <c r="A2">
        <v>4.9800000000000004</v>
      </c>
      <c r="C2" t="s">
        <v>0</v>
      </c>
      <c r="D2">
        <v>5</v>
      </c>
    </row>
    <row r="3" spans="1:9" x14ac:dyDescent="0.25">
      <c r="A3">
        <v>4.99</v>
      </c>
    </row>
    <row r="4" spans="1:9" x14ac:dyDescent="0.25">
      <c r="A4">
        <v>4.99</v>
      </c>
      <c r="C4" t="s">
        <v>20</v>
      </c>
      <c r="D4">
        <f>ABS(A2-D2)/A23</f>
        <v>0.23860211901284697</v>
      </c>
      <c r="E4" t="s">
        <v>5</v>
      </c>
    </row>
    <row r="5" spans="1:9" x14ac:dyDescent="0.25">
      <c r="A5">
        <v>5.01</v>
      </c>
      <c r="C5" t="s">
        <v>21</v>
      </c>
      <c r="D5">
        <f>ABS(D2-A21)/A23</f>
        <v>3.4597307256863554</v>
      </c>
      <c r="E5" t="s">
        <v>22</v>
      </c>
    </row>
    <row r="6" spans="1:9" x14ac:dyDescent="0.25">
      <c r="A6">
        <v>5.04</v>
      </c>
    </row>
    <row r="7" spans="1:9" x14ac:dyDescent="0.25">
      <c r="A7">
        <v>5.0599999999999996</v>
      </c>
      <c r="C7" s="1">
        <v>0.01</v>
      </c>
      <c r="D7">
        <v>3.0009999999999999</v>
      </c>
    </row>
    <row r="8" spans="1:9" x14ac:dyDescent="0.25">
      <c r="A8">
        <v>5.08</v>
      </c>
      <c r="C8" s="1">
        <v>0.05</v>
      </c>
      <c r="D8">
        <v>2.7090000000000001</v>
      </c>
    </row>
    <row r="9" spans="1:9" x14ac:dyDescent="0.25">
      <c r="A9">
        <v>5.09</v>
      </c>
    </row>
    <row r="10" spans="1:9" x14ac:dyDescent="0.25">
      <c r="A10">
        <v>5.0999999999999996</v>
      </c>
      <c r="C10" t="s">
        <v>31</v>
      </c>
      <c r="G10" t="s">
        <v>39</v>
      </c>
    </row>
    <row r="11" spans="1:9" ht="15.75" thickBot="1" x14ac:dyDescent="0.3">
      <c r="A11">
        <v>5.1100000000000003</v>
      </c>
    </row>
    <row r="12" spans="1:9" x14ac:dyDescent="0.25">
      <c r="A12">
        <v>5.12</v>
      </c>
      <c r="C12" s="4"/>
      <c r="D12" s="4" t="s">
        <v>30</v>
      </c>
      <c r="E12" s="4" t="s">
        <v>29</v>
      </c>
      <c r="G12" s="4"/>
      <c r="H12" s="4" t="s">
        <v>30</v>
      </c>
      <c r="I12" s="4" t="s">
        <v>29</v>
      </c>
    </row>
    <row r="13" spans="1:9" x14ac:dyDescent="0.25">
      <c r="A13">
        <v>5.12</v>
      </c>
      <c r="C13" s="2" t="s">
        <v>1</v>
      </c>
      <c r="D13" s="2">
        <v>4.7885714285714283</v>
      </c>
      <c r="E13" s="2">
        <v>5.0999999999999996</v>
      </c>
      <c r="G13" s="2" t="s">
        <v>1</v>
      </c>
      <c r="H13" s="2">
        <v>4.7885714285714283</v>
      </c>
      <c r="I13" s="2">
        <v>5.0999999999999996</v>
      </c>
    </row>
    <row r="14" spans="1:9" x14ac:dyDescent="0.25">
      <c r="A14">
        <v>5.13</v>
      </c>
      <c r="C14" s="2" t="s">
        <v>7</v>
      </c>
      <c r="D14" s="2">
        <v>2.5736263736263715E-2</v>
      </c>
      <c r="E14" s="2">
        <v>5.5111111111110986E-3</v>
      </c>
      <c r="G14" s="2" t="s">
        <v>7</v>
      </c>
      <c r="H14" s="2">
        <v>2.5736263736263715E-2</v>
      </c>
      <c r="I14" s="2">
        <v>5.5111111111110986E-3</v>
      </c>
    </row>
    <row r="15" spans="1:9" x14ac:dyDescent="0.25">
      <c r="A15">
        <v>5.14</v>
      </c>
      <c r="C15" s="2" t="s">
        <v>8</v>
      </c>
      <c r="D15" s="2">
        <v>14</v>
      </c>
      <c r="E15" s="2">
        <v>19</v>
      </c>
      <c r="G15" s="2" t="s">
        <v>8</v>
      </c>
      <c r="H15" s="2">
        <v>14</v>
      </c>
      <c r="I15" s="2">
        <v>19</v>
      </c>
    </row>
    <row r="16" spans="1:9" x14ac:dyDescent="0.25">
      <c r="A16">
        <v>5.14</v>
      </c>
      <c r="C16" s="2" t="s">
        <v>10</v>
      </c>
      <c r="D16" s="2">
        <v>13</v>
      </c>
      <c r="E16" s="2">
        <v>18</v>
      </c>
      <c r="G16" s="2" t="s">
        <v>9</v>
      </c>
      <c r="H16" s="2">
        <v>0</v>
      </c>
      <c r="I16" s="2"/>
    </row>
    <row r="17" spans="1:9" x14ac:dyDescent="0.25">
      <c r="A17">
        <v>5.17</v>
      </c>
      <c r="C17" s="2" t="s">
        <v>32</v>
      </c>
      <c r="D17" s="2">
        <v>4.6698865650478618</v>
      </c>
      <c r="E17" s="2"/>
      <c r="G17" s="2" t="s">
        <v>10</v>
      </c>
      <c r="H17" s="2">
        <v>17</v>
      </c>
      <c r="I17" s="2"/>
    </row>
    <row r="18" spans="1:9" x14ac:dyDescent="0.25">
      <c r="A18">
        <v>5.19</v>
      </c>
      <c r="C18" s="2" t="s">
        <v>33</v>
      </c>
      <c r="D18" s="2">
        <v>1.5576105436976328E-3</v>
      </c>
      <c r="E18" s="2"/>
      <c r="G18" s="2" t="s">
        <v>11</v>
      </c>
      <c r="H18" s="2">
        <v>-6.7504946917870399</v>
      </c>
      <c r="I18" s="2"/>
    </row>
    <row r="19" spans="1:9" ht="15.75" thickBot="1" x14ac:dyDescent="0.3">
      <c r="A19">
        <v>5.22</v>
      </c>
      <c r="C19" s="3" t="s">
        <v>34</v>
      </c>
      <c r="D19" s="3">
        <v>2.7301829650796088</v>
      </c>
      <c r="E19" s="3"/>
      <c r="G19" s="2" t="s">
        <v>12</v>
      </c>
      <c r="H19" s="2">
        <v>1.6971349332413224E-6</v>
      </c>
      <c r="I19" s="2"/>
    </row>
    <row r="20" spans="1:9" x14ac:dyDescent="0.25">
      <c r="A20">
        <v>5.22</v>
      </c>
      <c r="G20" s="2" t="s">
        <v>13</v>
      </c>
      <c r="H20" s="2">
        <v>1.7396067260750732</v>
      </c>
      <c r="I20" s="2"/>
    </row>
    <row r="21" spans="1:9" x14ac:dyDescent="0.25">
      <c r="A21" s="7">
        <v>5.29</v>
      </c>
      <c r="C21" t="s">
        <v>35</v>
      </c>
      <c r="G21" s="2" t="s">
        <v>14</v>
      </c>
      <c r="H21" s="2">
        <v>3.3942698664826449E-6</v>
      </c>
      <c r="I21" s="2"/>
    </row>
    <row r="22" spans="1:9" ht="15.75" thickBot="1" x14ac:dyDescent="0.3">
      <c r="A22">
        <f>AVERAGE(A2:A21)</f>
        <v>5.1094999999999997</v>
      </c>
      <c r="B22" t="s">
        <v>1</v>
      </c>
      <c r="G22" s="3" t="s">
        <v>15</v>
      </c>
      <c r="H22" s="3">
        <v>2.109815577833317</v>
      </c>
      <c r="I22" s="3"/>
    </row>
    <row r="23" spans="1:9" x14ac:dyDescent="0.25">
      <c r="A23">
        <f>_xlfn.STDEV.S(A2:A21)</f>
        <v>8.382155230952798E-2</v>
      </c>
      <c r="B23" t="s">
        <v>19</v>
      </c>
    </row>
    <row r="24" spans="1:9" x14ac:dyDescent="0.25">
      <c r="G24" t="s">
        <v>45</v>
      </c>
    </row>
    <row r="25" spans="1:9" x14ac:dyDescent="0.25">
      <c r="A25">
        <f>AVERAGE(A2:A20)</f>
        <v>5.0999999999999996</v>
      </c>
      <c r="B25" t="s">
        <v>23</v>
      </c>
    </row>
    <row r="26" spans="1:9" x14ac:dyDescent="0.25">
      <c r="A26">
        <f>_xlfn.STDEV.S(A2:A20)</f>
        <v>7.4236858171066872E-2</v>
      </c>
      <c r="B26" t="s">
        <v>24</v>
      </c>
    </row>
    <row r="28" spans="1:9" x14ac:dyDescent="0.25">
      <c r="A28" t="s">
        <v>25</v>
      </c>
      <c r="B28">
        <f>_xlfn.T.INV.2T(0.01,18)</f>
        <v>2.8784404727386073</v>
      </c>
      <c r="C28" t="s">
        <v>28</v>
      </c>
    </row>
    <row r="29" spans="1:9" x14ac:dyDescent="0.25">
      <c r="A29" t="s">
        <v>26</v>
      </c>
      <c r="B29">
        <f>_xlfn.T.INV.2T(0.05,18)</f>
        <v>2.1009220402410378</v>
      </c>
      <c r="C29" t="s">
        <v>28</v>
      </c>
    </row>
    <row r="30" spans="1:9" x14ac:dyDescent="0.25">
      <c r="A30" t="s">
        <v>27</v>
      </c>
      <c r="B30">
        <v>1.8</v>
      </c>
    </row>
    <row r="33" spans="1:5" x14ac:dyDescent="0.25">
      <c r="A33" t="s">
        <v>36</v>
      </c>
    </row>
    <row r="34" spans="1:5" x14ac:dyDescent="0.25">
      <c r="A34">
        <v>5.22</v>
      </c>
      <c r="C34" t="s">
        <v>31</v>
      </c>
    </row>
    <row r="35" spans="1:5" ht="15.75" thickBot="1" x14ac:dyDescent="0.3">
      <c r="A35">
        <v>4.99</v>
      </c>
    </row>
    <row r="36" spans="1:5" x14ac:dyDescent="0.25">
      <c r="A36">
        <f>AVERAGE(A34:A35)</f>
        <v>5.1050000000000004</v>
      </c>
      <c r="B36" t="s">
        <v>41</v>
      </c>
      <c r="C36" s="4"/>
      <c r="D36" s="4" t="s">
        <v>30</v>
      </c>
      <c r="E36" s="4" t="s">
        <v>36</v>
      </c>
    </row>
    <row r="37" spans="1:5" x14ac:dyDescent="0.25">
      <c r="A37">
        <f>_xlfn.STDEV.S(A34:A35)</f>
        <v>0.1626345596729056</v>
      </c>
      <c r="B37" t="s">
        <v>19</v>
      </c>
      <c r="C37" s="2" t="s">
        <v>1</v>
      </c>
      <c r="D37" s="2">
        <v>4.7885714285714283</v>
      </c>
      <c r="E37" s="2">
        <v>5.1050000000000004</v>
      </c>
    </row>
    <row r="38" spans="1:5" x14ac:dyDescent="0.25">
      <c r="C38" s="2" t="s">
        <v>7</v>
      </c>
      <c r="D38" s="2">
        <v>2.5736263736263715E-2</v>
      </c>
      <c r="E38" s="2">
        <v>2.6449999999999894E-2</v>
      </c>
    </row>
    <row r="39" spans="1:5" x14ac:dyDescent="0.25">
      <c r="A39" t="s">
        <v>43</v>
      </c>
      <c r="B39">
        <f>(A36-D2)/(A37/SQRT(2))</f>
        <v>0.91304347826087517</v>
      </c>
      <c r="C39" s="2" t="s">
        <v>8</v>
      </c>
      <c r="D39" s="2">
        <v>14</v>
      </c>
      <c r="E39" s="2">
        <v>2</v>
      </c>
    </row>
    <row r="40" spans="1:5" x14ac:dyDescent="0.25">
      <c r="A40" t="s">
        <v>42</v>
      </c>
      <c r="B40">
        <f>_xlfn.T.INV.2T(0.05,1)</f>
        <v>12.706204736174707</v>
      </c>
      <c r="C40" s="2" t="s">
        <v>10</v>
      </c>
      <c r="D40" s="2">
        <v>13</v>
      </c>
      <c r="E40" s="2">
        <v>1</v>
      </c>
    </row>
    <row r="41" spans="1:5" x14ac:dyDescent="0.25">
      <c r="C41" s="2" t="s">
        <v>32</v>
      </c>
      <c r="D41" s="2">
        <v>0.97301564220279091</v>
      </c>
      <c r="E41" s="2"/>
    </row>
    <row r="42" spans="1:5" x14ac:dyDescent="0.25">
      <c r="A42" t="s">
        <v>44</v>
      </c>
      <c r="C42" s="2" t="s">
        <v>33</v>
      </c>
      <c r="D42" s="2">
        <v>0.32918911328625022</v>
      </c>
      <c r="E42" s="2"/>
    </row>
    <row r="43" spans="1:5" ht="15.75" thickBot="1" x14ac:dyDescent="0.3">
      <c r="C43" s="3" t="s">
        <v>34</v>
      </c>
      <c r="D43" s="3">
        <v>0.15590276798987115</v>
      </c>
      <c r="E43" s="3"/>
    </row>
    <row r="45" spans="1:5" x14ac:dyDescent="0.25">
      <c r="C45" t="s">
        <v>37</v>
      </c>
    </row>
    <row r="48" spans="1:5" x14ac:dyDescent="0.25">
      <c r="C48" t="s">
        <v>38</v>
      </c>
    </row>
    <row r="49" spans="3:5" x14ac:dyDescent="0.25">
      <c r="C49" t="s">
        <v>39</v>
      </c>
    </row>
    <row r="50" spans="3:5" ht="15.75" thickBot="1" x14ac:dyDescent="0.3"/>
    <row r="51" spans="3:5" x14ac:dyDescent="0.25">
      <c r="C51" s="4"/>
      <c r="D51" s="4" t="s">
        <v>30</v>
      </c>
      <c r="E51" s="4" t="s">
        <v>36</v>
      </c>
    </row>
    <row r="52" spans="3:5" x14ac:dyDescent="0.25">
      <c r="C52" s="2" t="s">
        <v>1</v>
      </c>
      <c r="D52" s="2">
        <v>4.7885714285714283</v>
      </c>
      <c r="E52" s="2">
        <v>5.1050000000000004</v>
      </c>
    </row>
    <row r="53" spans="3:5" x14ac:dyDescent="0.25">
      <c r="C53" s="2" t="s">
        <v>7</v>
      </c>
      <c r="D53" s="2">
        <v>2.5736263736263715E-2</v>
      </c>
      <c r="E53" s="2">
        <v>2.6449999999999894E-2</v>
      </c>
    </row>
    <row r="54" spans="3:5" x14ac:dyDescent="0.25">
      <c r="C54" s="2" t="s">
        <v>8</v>
      </c>
      <c r="D54" s="2">
        <v>14</v>
      </c>
      <c r="E54" s="2">
        <v>2</v>
      </c>
    </row>
    <row r="55" spans="3:5" x14ac:dyDescent="0.25">
      <c r="C55" s="2" t="s">
        <v>9</v>
      </c>
      <c r="D55" s="2">
        <v>0</v>
      </c>
      <c r="E55" s="2"/>
    </row>
    <row r="56" spans="3:5" x14ac:dyDescent="0.25">
      <c r="C56" s="2" t="s">
        <v>10</v>
      </c>
      <c r="D56" s="2">
        <v>1</v>
      </c>
      <c r="E56" s="2"/>
    </row>
    <row r="57" spans="3:5" x14ac:dyDescent="0.25">
      <c r="C57" s="2" t="s">
        <v>11</v>
      </c>
      <c r="D57" s="2">
        <v>-2.5781938145288783</v>
      </c>
      <c r="E57" s="2"/>
    </row>
    <row r="58" spans="3:5" x14ac:dyDescent="0.25">
      <c r="C58" s="2" t="s">
        <v>12</v>
      </c>
      <c r="D58" s="2">
        <v>0.11777611694862845</v>
      </c>
      <c r="E58" s="2"/>
    </row>
    <row r="59" spans="3:5" x14ac:dyDescent="0.25">
      <c r="C59" s="2" t="s">
        <v>13</v>
      </c>
      <c r="D59" s="2">
        <v>6.3137515146750438</v>
      </c>
      <c r="E59" s="2"/>
    </row>
    <row r="60" spans="3:5" x14ac:dyDescent="0.25">
      <c r="C60" s="2" t="s">
        <v>14</v>
      </c>
      <c r="D60" s="2">
        <v>0.23555223389725691</v>
      </c>
      <c r="E60" s="2"/>
    </row>
    <row r="61" spans="3:5" ht="15.75" thickBot="1" x14ac:dyDescent="0.3">
      <c r="C61" s="3" t="s">
        <v>15</v>
      </c>
      <c r="D61" s="3">
        <v>12.706204736174707</v>
      </c>
      <c r="E61" s="3"/>
    </row>
    <row r="63" spans="3:5" x14ac:dyDescent="0.25">
      <c r="C63" t="s">
        <v>40</v>
      </c>
    </row>
  </sheetData>
  <sortState ref="A2:A21">
    <sortCondition ref="A2:A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E10" sqref="E10"/>
    </sheetView>
  </sheetViews>
  <sheetFormatPr baseColWidth="10" defaultRowHeight="15" x14ac:dyDescent="0.25"/>
  <cols>
    <col min="3" max="3" width="14.7109375" bestFit="1" customWidth="1"/>
  </cols>
  <sheetData>
    <row r="1" spans="1:3" x14ac:dyDescent="0.25">
      <c r="A1" t="s">
        <v>46</v>
      </c>
      <c r="B1" t="s">
        <v>47</v>
      </c>
      <c r="C1" t="s">
        <v>48</v>
      </c>
    </row>
    <row r="2" spans="1:3" x14ac:dyDescent="0.25">
      <c r="A2">
        <v>1</v>
      </c>
      <c r="B2">
        <v>3.36</v>
      </c>
      <c r="C2">
        <v>3.35</v>
      </c>
    </row>
    <row r="3" spans="1:3" x14ac:dyDescent="0.25">
      <c r="A3">
        <v>2</v>
      </c>
      <c r="B3">
        <v>4.21</v>
      </c>
      <c r="C3">
        <v>4.3600000000000003</v>
      </c>
    </row>
    <row r="4" spans="1:3" x14ac:dyDescent="0.25">
      <c r="A4">
        <v>3</v>
      </c>
      <c r="B4">
        <v>3.08</v>
      </c>
      <c r="C4">
        <v>3.07</v>
      </c>
    </row>
    <row r="5" spans="1:3" x14ac:dyDescent="0.25">
      <c r="A5">
        <v>4</v>
      </c>
      <c r="B5">
        <v>8.2100000000000009</v>
      </c>
      <c r="C5">
        <v>8.35</v>
      </c>
    </row>
    <row r="6" spans="1:3" x14ac:dyDescent="0.25">
      <c r="A6">
        <v>5</v>
      </c>
      <c r="B6">
        <v>6.02</v>
      </c>
      <c r="C6">
        <v>6.09</v>
      </c>
    </row>
    <row r="7" spans="1:3" x14ac:dyDescent="0.25">
      <c r="A7">
        <v>6</v>
      </c>
      <c r="B7">
        <v>6.02</v>
      </c>
      <c r="C7">
        <v>5.98</v>
      </c>
    </row>
    <row r="8" spans="1:3" x14ac:dyDescent="0.25">
      <c r="A8">
        <v>7</v>
      </c>
      <c r="B8">
        <v>6.14</v>
      </c>
      <c r="C8">
        <v>6.24</v>
      </c>
    </row>
    <row r="9" spans="1:3" x14ac:dyDescent="0.25">
      <c r="A9">
        <v>8</v>
      </c>
      <c r="B9">
        <v>6.2</v>
      </c>
      <c r="C9">
        <v>6.33</v>
      </c>
    </row>
    <row r="10" spans="1:3" x14ac:dyDescent="0.25">
      <c r="A10">
        <v>9</v>
      </c>
      <c r="B10">
        <v>5</v>
      </c>
      <c r="C10">
        <v>4.96</v>
      </c>
    </row>
    <row r="11" spans="1:3" x14ac:dyDescent="0.25">
      <c r="A11">
        <v>10</v>
      </c>
      <c r="B11">
        <v>5.05</v>
      </c>
      <c r="C11">
        <v>5.07</v>
      </c>
    </row>
    <row r="12" spans="1:3" x14ac:dyDescent="0.25">
      <c r="A12" t="s">
        <v>1</v>
      </c>
      <c r="B12">
        <f>AVERAGE(B2:B11)</f>
        <v>5.3289999999999997</v>
      </c>
      <c r="C12">
        <f>AVERAGE(C2:C11)</f>
        <v>5.3800000000000008</v>
      </c>
    </row>
    <row r="13" spans="1:3" x14ac:dyDescent="0.25">
      <c r="A13" t="s">
        <v>19</v>
      </c>
      <c r="B13">
        <f>_xlfn.STDEV.S(B2:B11)</f>
        <v>1.5291497274266164</v>
      </c>
      <c r="C13">
        <f>_xlfn.STDEV.S(C2:C11)</f>
        <v>1.5669148739552574</v>
      </c>
    </row>
    <row r="15" spans="1:3" x14ac:dyDescent="0.25">
      <c r="A15" t="s">
        <v>49</v>
      </c>
      <c r="B15">
        <v>2.1</v>
      </c>
    </row>
    <row r="16" spans="1:3" x14ac:dyDescent="0.25">
      <c r="A16" t="s">
        <v>26</v>
      </c>
      <c r="B16">
        <f>_xlfn.T.INV.2T(0.05,9)</f>
        <v>2.2621571627982053</v>
      </c>
    </row>
    <row r="17" spans="1:2" x14ac:dyDescent="0.25">
      <c r="B17" t="s">
        <v>50</v>
      </c>
    </row>
    <row r="19" spans="1:2" x14ac:dyDescent="0.25">
      <c r="A19" t="s">
        <v>25</v>
      </c>
      <c r="B19">
        <f>_xlfn.T.INV.2T(0.01,9)</f>
        <v>3.2498355415921263</v>
      </c>
    </row>
    <row r="20" spans="1:2" x14ac:dyDescent="0.25">
      <c r="B20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"/>
  <sheetViews>
    <sheetView topLeftCell="A31" workbookViewId="0">
      <selection activeCell="A49" sqref="A49"/>
    </sheetView>
  </sheetViews>
  <sheetFormatPr baseColWidth="10" defaultRowHeight="15" x14ac:dyDescent="0.25"/>
  <cols>
    <col min="5" max="5" width="14.140625" customWidth="1"/>
    <col min="6" max="6" width="17.85546875" customWidth="1"/>
    <col min="7" max="7" width="14.5703125" customWidth="1"/>
  </cols>
  <sheetData>
    <row r="2" spans="1:5" x14ac:dyDescent="0.25">
      <c r="A2" t="s">
        <v>51</v>
      </c>
      <c r="B2" t="s">
        <v>52</v>
      </c>
      <c r="C2" t="s">
        <v>53</v>
      </c>
    </row>
    <row r="3" spans="1:5" x14ac:dyDescent="0.25">
      <c r="A3">
        <v>3.36</v>
      </c>
      <c r="B3">
        <v>3.25</v>
      </c>
      <c r="C3">
        <v>3.05</v>
      </c>
    </row>
    <row r="4" spans="1:5" x14ac:dyDescent="0.25">
      <c r="A4">
        <v>3.21</v>
      </c>
      <c r="B4">
        <v>3.05</v>
      </c>
      <c r="C4">
        <v>3.01</v>
      </c>
    </row>
    <row r="5" spans="1:5" x14ac:dyDescent="0.25">
      <c r="A5">
        <v>3.08</v>
      </c>
      <c r="B5">
        <v>3.1</v>
      </c>
      <c r="C5">
        <v>2.97</v>
      </c>
    </row>
    <row r="6" spans="1:5" x14ac:dyDescent="0.25">
      <c r="A6">
        <v>3.21</v>
      </c>
      <c r="B6">
        <v>3.27</v>
      </c>
      <c r="C6">
        <v>3.03</v>
      </c>
    </row>
    <row r="7" spans="1:5" x14ac:dyDescent="0.25">
      <c r="A7">
        <v>3.02</v>
      </c>
      <c r="B7">
        <v>2.98</v>
      </c>
      <c r="C7">
        <v>2.93</v>
      </c>
    </row>
    <row r="8" spans="1:5" x14ac:dyDescent="0.25">
      <c r="A8">
        <v>3.02</v>
      </c>
      <c r="B8">
        <v>3.27</v>
      </c>
      <c r="C8">
        <v>3.08</v>
      </c>
    </row>
    <row r="9" spans="1:5" x14ac:dyDescent="0.25">
      <c r="A9">
        <v>3.14</v>
      </c>
      <c r="B9">
        <v>3.33</v>
      </c>
    </row>
    <row r="11" spans="1:5" x14ac:dyDescent="0.25">
      <c r="A11" t="s">
        <v>69</v>
      </c>
    </row>
    <row r="12" spans="1:5" x14ac:dyDescent="0.25">
      <c r="A12" t="s">
        <v>54</v>
      </c>
    </row>
    <row r="14" spans="1:5" ht="15.75" thickBot="1" x14ac:dyDescent="0.3">
      <c r="A14" t="s">
        <v>55</v>
      </c>
    </row>
    <row r="15" spans="1:5" x14ac:dyDescent="0.25">
      <c r="A15" s="4" t="s">
        <v>56</v>
      </c>
      <c r="B15" s="4" t="s">
        <v>57</v>
      </c>
      <c r="C15" s="4" t="s">
        <v>58</v>
      </c>
      <c r="D15" s="4" t="s">
        <v>59</v>
      </c>
      <c r="E15" s="4" t="s">
        <v>7</v>
      </c>
    </row>
    <row r="16" spans="1:5" x14ac:dyDescent="0.25">
      <c r="A16" s="2" t="s">
        <v>51</v>
      </c>
      <c r="B16" s="2">
        <v>7</v>
      </c>
      <c r="C16" s="2">
        <v>22.04</v>
      </c>
      <c r="D16" s="2">
        <v>3.1485714285714286</v>
      </c>
      <c r="E16" s="2">
        <v>1.5014285714285702E-2</v>
      </c>
    </row>
    <row r="17" spans="1:7" x14ac:dyDescent="0.25">
      <c r="A17" s="2" t="s">
        <v>52</v>
      </c>
      <c r="B17" s="2">
        <v>7</v>
      </c>
      <c r="C17" s="2">
        <v>22.25</v>
      </c>
      <c r="D17" s="2">
        <v>3.1785714285714284</v>
      </c>
      <c r="E17" s="2">
        <v>1.7814285714285723E-2</v>
      </c>
    </row>
    <row r="18" spans="1:7" ht="15.75" thickBot="1" x14ac:dyDescent="0.3">
      <c r="A18" s="3" t="s">
        <v>53</v>
      </c>
      <c r="B18" s="3">
        <v>6</v>
      </c>
      <c r="C18" s="3">
        <v>18.07</v>
      </c>
      <c r="D18" s="3">
        <v>3.0116666666666667</v>
      </c>
      <c r="E18" s="3">
        <v>2.9766666666666561E-3</v>
      </c>
    </row>
    <row r="21" spans="1:7" ht="15.75" thickBot="1" x14ac:dyDescent="0.3">
      <c r="A21" t="s">
        <v>60</v>
      </c>
    </row>
    <row r="22" spans="1:7" x14ac:dyDescent="0.25">
      <c r="A22" s="4" t="s">
        <v>61</v>
      </c>
      <c r="B22" s="4" t="s">
        <v>62</v>
      </c>
      <c r="C22" s="4" t="s">
        <v>10</v>
      </c>
      <c r="D22" s="4" t="s">
        <v>63</v>
      </c>
      <c r="E22" s="4" t="s">
        <v>32</v>
      </c>
      <c r="F22" s="4" t="s">
        <v>64</v>
      </c>
      <c r="G22" s="4" t="s">
        <v>65</v>
      </c>
    </row>
    <row r="23" spans="1:7" x14ac:dyDescent="0.25">
      <c r="A23" s="2" t="s">
        <v>66</v>
      </c>
      <c r="B23" s="2">
        <v>0.10006523809523807</v>
      </c>
      <c r="C23" s="2">
        <v>2</v>
      </c>
      <c r="D23" s="2">
        <v>5.0032619047619034E-2</v>
      </c>
      <c r="E23" s="8">
        <v>4.014800121376954</v>
      </c>
      <c r="F23" s="2">
        <v>3.7321369178425032E-2</v>
      </c>
      <c r="G23" s="8">
        <v>3.5915305684750827</v>
      </c>
    </row>
    <row r="24" spans="1:7" x14ac:dyDescent="0.25">
      <c r="A24" s="2" t="s">
        <v>67</v>
      </c>
      <c r="B24" s="2">
        <v>0.21185476190476185</v>
      </c>
      <c r="C24" s="2">
        <v>17</v>
      </c>
      <c r="D24" s="2">
        <v>1.2462044817927167E-2</v>
      </c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ht="15.75" thickBot="1" x14ac:dyDescent="0.3">
      <c r="A26" s="3" t="s">
        <v>68</v>
      </c>
      <c r="B26" s="3">
        <v>0.31191999999999992</v>
      </c>
      <c r="C26" s="3">
        <v>19</v>
      </c>
      <c r="D26" s="3"/>
      <c r="E26" s="3"/>
      <c r="F26" s="3"/>
      <c r="G26" s="3"/>
    </row>
    <row r="28" spans="1:7" x14ac:dyDescent="0.25">
      <c r="A28" t="s">
        <v>70</v>
      </c>
    </row>
    <row r="31" spans="1:7" x14ac:dyDescent="0.25">
      <c r="A31" t="s">
        <v>71</v>
      </c>
    </row>
    <row r="32" spans="1:7" x14ac:dyDescent="0.25">
      <c r="A32" t="s">
        <v>54</v>
      </c>
    </row>
    <row r="34" spans="1:7" ht="15.75" thickBot="1" x14ac:dyDescent="0.3">
      <c r="A34" t="s">
        <v>55</v>
      </c>
    </row>
    <row r="35" spans="1:7" x14ac:dyDescent="0.25">
      <c r="A35" s="4" t="s">
        <v>56</v>
      </c>
      <c r="B35" s="4" t="s">
        <v>57</v>
      </c>
      <c r="C35" s="4" t="s">
        <v>58</v>
      </c>
      <c r="D35" s="4" t="s">
        <v>59</v>
      </c>
      <c r="E35" s="4" t="s">
        <v>7</v>
      </c>
    </row>
    <row r="36" spans="1:7" x14ac:dyDescent="0.25">
      <c r="A36" s="2" t="s">
        <v>51</v>
      </c>
      <c r="B36" s="2">
        <v>7</v>
      </c>
      <c r="C36" s="2">
        <v>22.04</v>
      </c>
      <c r="D36" s="2">
        <v>3.1485714285714286</v>
      </c>
      <c r="E36" s="2">
        <v>1.5014285714285702E-2</v>
      </c>
    </row>
    <row r="37" spans="1:7" x14ac:dyDescent="0.25">
      <c r="A37" s="2" t="s">
        <v>52</v>
      </c>
      <c r="B37" s="2">
        <v>7</v>
      </c>
      <c r="C37" s="2">
        <v>22.25</v>
      </c>
      <c r="D37" s="2">
        <v>3.1785714285714284</v>
      </c>
      <c r="E37" s="2">
        <v>1.7814285714285723E-2</v>
      </c>
    </row>
    <row r="38" spans="1:7" ht="15.75" thickBot="1" x14ac:dyDescent="0.3">
      <c r="A38" s="3" t="s">
        <v>53</v>
      </c>
      <c r="B38" s="3">
        <v>6</v>
      </c>
      <c r="C38" s="3">
        <v>18.07</v>
      </c>
      <c r="D38" s="3">
        <v>3.0116666666666667</v>
      </c>
      <c r="E38" s="3">
        <v>2.9766666666666561E-3</v>
      </c>
    </row>
    <row r="41" spans="1:7" ht="15.75" thickBot="1" x14ac:dyDescent="0.3">
      <c r="A41" t="s">
        <v>60</v>
      </c>
    </row>
    <row r="42" spans="1:7" x14ac:dyDescent="0.25">
      <c r="A42" s="4" t="s">
        <v>61</v>
      </c>
      <c r="B42" s="4" t="s">
        <v>62</v>
      </c>
      <c r="C42" s="4" t="s">
        <v>10</v>
      </c>
      <c r="D42" s="4" t="s">
        <v>63</v>
      </c>
      <c r="E42" s="4" t="s">
        <v>32</v>
      </c>
      <c r="F42" s="4" t="s">
        <v>64</v>
      </c>
      <c r="G42" s="4" t="s">
        <v>65</v>
      </c>
    </row>
    <row r="43" spans="1:7" x14ac:dyDescent="0.25">
      <c r="A43" s="2" t="s">
        <v>66</v>
      </c>
      <c r="B43" s="2">
        <v>0.10006523809523807</v>
      </c>
      <c r="C43" s="2">
        <v>2</v>
      </c>
      <c r="D43" s="2">
        <v>5.0032619047619034E-2</v>
      </c>
      <c r="E43" s="8">
        <v>4.014800121376954</v>
      </c>
      <c r="F43" s="2">
        <v>3.7321369178425032E-2</v>
      </c>
      <c r="G43" s="8">
        <v>6.1121137157978822</v>
      </c>
    </row>
    <row r="44" spans="1:7" x14ac:dyDescent="0.25">
      <c r="A44" s="2" t="s">
        <v>67</v>
      </c>
      <c r="B44" s="2">
        <v>0.21185476190476185</v>
      </c>
      <c r="C44" s="2">
        <v>17</v>
      </c>
      <c r="D44" s="2">
        <v>1.2462044817927167E-2</v>
      </c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ht="15.75" thickBot="1" x14ac:dyDescent="0.3">
      <c r="A46" s="3" t="s">
        <v>68</v>
      </c>
      <c r="B46" s="3">
        <v>0.31191999999999992</v>
      </c>
      <c r="C46" s="3">
        <v>19</v>
      </c>
      <c r="D46" s="3"/>
      <c r="E46" s="3"/>
      <c r="F46" s="3"/>
      <c r="G46" s="3"/>
    </row>
    <row r="48" spans="1:7" x14ac:dyDescent="0.25">
      <c r="A48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2020-06-15T23:45:23Z</dcterms:created>
  <dcterms:modified xsi:type="dcterms:W3CDTF">2020-06-16T01:07:52Z</dcterms:modified>
</cp:coreProperties>
</file>